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ublic Health Programs\Air Quality\AQ Users\mdorman\GAS - Comp Sta\Range Resources\permits\ip\ip 02\"/>
    </mc:Choice>
  </mc:AlternateContent>
  <xr:revisionPtr revIDLastSave="0" documentId="13_ncr:1_{6B64C3B7-CDCC-45F4-AB80-0DA08D08C8C0}" xr6:coauthVersionLast="47" xr6:coauthVersionMax="47" xr10:uidLastSave="{00000000-0000-0000-0000-000000000000}"/>
  <bookViews>
    <workbookView xWindow="28680" yWindow="-120" windowWidth="29040" windowHeight="15840" xr2:uid="{A089F838-8F05-4317-8CFB-46B5BF5C1966}"/>
  </bookViews>
  <sheets>
    <sheet name="Combustor Emissions" sheetId="1" r:id="rId1"/>
    <sheet name="% Emissions Reduc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2" l="1"/>
  <c r="D30" i="2"/>
  <c r="E30" i="2"/>
  <c r="D27" i="2"/>
  <c r="C27" i="2"/>
  <c r="F14" i="1"/>
  <c r="K9" i="1"/>
  <c r="K14" i="1" s="1"/>
  <c r="H9" i="1"/>
  <c r="H14" i="1" s="1"/>
  <c r="G9" i="1"/>
  <c r="G14" i="1" s="1"/>
  <c r="F9" i="1"/>
  <c r="C6" i="1"/>
  <c r="C7" i="1" s="1"/>
  <c r="P9" i="1" s="1"/>
  <c r="P14" i="1" s="1"/>
  <c r="I9" i="1" l="1"/>
  <c r="I14" i="1" s="1"/>
  <c r="J9" i="1"/>
  <c r="J14" i="1" s="1"/>
  <c r="L9" i="1"/>
  <c r="L14" i="1" s="1"/>
  <c r="M9" i="1"/>
  <c r="M14" i="1" s="1"/>
  <c r="N9" i="1"/>
  <c r="O9" i="1"/>
  <c r="O14" i="1" s="1"/>
  <c r="N14" i="1" l="1"/>
  <c r="Q14" i="1" s="1"/>
  <c r="Q9" i="1"/>
</calcChain>
</file>

<file path=xl/sharedStrings.xml><?xml version="1.0" encoding="utf-8"?>
<sst xmlns="http://schemas.openxmlformats.org/spreadsheetml/2006/main" count="124" uniqueCount="38">
  <si>
    <t>MMBtu/hr</t>
  </si>
  <si>
    <r>
      <t>NO</t>
    </r>
    <r>
      <rPr>
        <vertAlign val="subscript"/>
        <sz val="11"/>
        <color theme="1"/>
        <rFont val="Calibri"/>
        <family val="2"/>
        <scheme val="minor"/>
      </rPr>
      <t>X</t>
    </r>
  </si>
  <si>
    <t>PM</t>
  </si>
  <si>
    <r>
      <t>PM</t>
    </r>
    <r>
      <rPr>
        <vertAlign val="subscript"/>
        <sz val="11"/>
        <color theme="1"/>
        <rFont val="Calibri"/>
        <family val="2"/>
        <scheme val="minor"/>
      </rPr>
      <t>10</t>
    </r>
  </si>
  <si>
    <r>
      <t>PM</t>
    </r>
    <r>
      <rPr>
        <vertAlign val="subscript"/>
        <sz val="11"/>
        <color theme="1"/>
        <rFont val="Calibri"/>
        <family val="2"/>
        <scheme val="minor"/>
      </rPr>
      <t>2.5</t>
    </r>
  </si>
  <si>
    <r>
      <t>SO</t>
    </r>
    <r>
      <rPr>
        <vertAlign val="subscript"/>
        <sz val="11"/>
        <color theme="1"/>
        <rFont val="Calibri"/>
        <family val="2"/>
        <scheme val="minor"/>
      </rPr>
      <t>X</t>
    </r>
  </si>
  <si>
    <t>CO</t>
  </si>
  <si>
    <t>VOCs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</si>
  <si>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</si>
  <si>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t>Factors</t>
  </si>
  <si>
    <t>lb/MMBtu</t>
  </si>
  <si>
    <t>lb/MMcf</t>
  </si>
  <si>
    <r>
      <t>BTU/ft</t>
    </r>
    <r>
      <rPr>
        <vertAlign val="superscript"/>
        <sz val="11"/>
        <color theme="1"/>
        <rFont val="Calibri"/>
        <family val="2"/>
        <scheme val="minor"/>
      </rPr>
      <t>3</t>
    </r>
  </si>
  <si>
    <t>Combuster rating</t>
  </si>
  <si>
    <t>NG rating</t>
  </si>
  <si>
    <t>SCF</t>
  </si>
  <si>
    <t>MMSCF</t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</si>
  <si>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</si>
  <si>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</si>
  <si>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 xml:space="preserve">HAPs </t>
    </r>
    <r>
      <rPr>
        <vertAlign val="subscript"/>
        <sz val="11"/>
        <color theme="1"/>
        <rFont val="Calibri"/>
        <family val="2"/>
        <scheme val="minor"/>
      </rPr>
      <t>total</t>
    </r>
  </si>
  <si>
    <t>lb/hr</t>
  </si>
  <si>
    <t>tpy</t>
  </si>
  <si>
    <t>VOCs (C3+)</t>
  </si>
  <si>
    <t>HAPs</t>
  </si>
  <si>
    <t>BETEX</t>
  </si>
  <si>
    <t>Methane</t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</si>
  <si>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</t>
    </r>
  </si>
  <si>
    <t>Componet Subset</t>
  </si>
  <si>
    <t>Tank Losses</t>
  </si>
  <si>
    <t>Working Losses</t>
  </si>
  <si>
    <t>Flashing Losses</t>
  </si>
  <si>
    <t>Breathing Losses</t>
  </si>
  <si>
    <t>Loading  Losses</t>
  </si>
  <si>
    <r>
      <t>Emission Summary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Control</t>
    </r>
  </si>
  <si>
    <r>
      <t xml:space="preserve">Emission Summary </t>
    </r>
    <r>
      <rPr>
        <b/>
        <sz val="11"/>
        <color rgb="FFFF0000"/>
        <rFont val="Calibri"/>
        <family val="2"/>
        <scheme val="minor"/>
      </rPr>
      <t>After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Control</t>
    </r>
  </si>
  <si>
    <r>
      <rPr>
        <sz val="11"/>
        <color rgb="FFFF0000"/>
        <rFont val="Calibri"/>
        <family val="2"/>
        <scheme val="minor"/>
      </rPr>
      <t xml:space="preserve">Percent Reduction </t>
    </r>
    <r>
      <rPr>
        <sz val="11"/>
        <color theme="1"/>
        <rFont val="Calibri"/>
        <family val="2"/>
        <scheme val="minor"/>
      </rPr>
      <t>of Tank Emissions</t>
    </r>
  </si>
  <si>
    <t>NA</t>
  </si>
  <si>
    <t>GHG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</si>
</sst>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468313</xdr:colOff>
      <xdr:row>1</xdr:row>
      <xdr:rowOff>7939</xdr:rowOff>
    </xdr:from>
    <xdr:to>
      <xdr:col>10</xdr:col>
      <xdr:colOff>333375</xdr:colOff>
      <xdr:row>2</xdr:row>
      <xdr:rowOff>103189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FC5A71-174D-E279-A07A-ED3E383FE4BF}"/>
            </a:ext>
          </a:extLst>
        </xdr:cNvPr>
        <xdr:cNvSpPr txBox="1"/>
      </xdr:nvSpPr>
      <xdr:spPr>
        <a:xfrm>
          <a:off x="4135438" y="198439"/>
          <a:ext cx="2309812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Emissions</a:t>
          </a:r>
          <a:r>
            <a:rPr lang="en-US" sz="1100" baseline="0"/>
            <a:t> from the Enclosed Burner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161925</xdr:rowOff>
    </xdr:from>
    <xdr:to>
      <xdr:col>6</xdr:col>
      <xdr:colOff>123824</xdr:colOff>
      <xdr:row>2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A1C9D2-E49B-9527-29D2-E450D4B76655}"/>
            </a:ext>
          </a:extLst>
        </xdr:cNvPr>
        <xdr:cNvSpPr txBox="1"/>
      </xdr:nvSpPr>
      <xdr:spPr>
        <a:xfrm>
          <a:off x="3495675" y="161925"/>
          <a:ext cx="405764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Emissions using ProMax® 5.0 by Bryan Research &amp; Engineering, LLC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FB55D-90C9-4945-A476-ED9E5D91F46D}">
  <dimension ref="B3:Q19"/>
  <sheetViews>
    <sheetView tabSelected="1" zoomScale="120" zoomScaleNormal="120" workbookViewId="0">
      <selection activeCell="T17" sqref="T17"/>
    </sheetView>
  </sheetViews>
  <sheetFormatPr defaultRowHeight="15" x14ac:dyDescent="0.25"/>
  <cols>
    <col min="1" max="1" width="3.7109375" customWidth="1"/>
    <col min="2" max="2" width="17.42578125" customWidth="1"/>
    <col min="3" max="3" width="11.140625" customWidth="1"/>
    <col min="4" max="4" width="15" customWidth="1"/>
    <col min="6" max="13" width="9.28515625" bestFit="1" customWidth="1"/>
    <col min="14" max="14" width="10.28515625" bestFit="1" customWidth="1"/>
    <col min="15" max="16" width="9.28515625" bestFit="1" customWidth="1"/>
  </cols>
  <sheetData>
    <row r="3" spans="2:17" x14ac:dyDescent="0.25">
      <c r="C3" t="s">
        <v>9</v>
      </c>
    </row>
    <row r="4" spans="2:17" x14ac:dyDescent="0.25">
      <c r="B4" t="s">
        <v>13</v>
      </c>
      <c r="C4">
        <v>12.2</v>
      </c>
      <c r="D4" t="s">
        <v>0</v>
      </c>
    </row>
    <row r="5" spans="2:17" ht="17.25" x14ac:dyDescent="0.25">
      <c r="B5" t="s">
        <v>14</v>
      </c>
      <c r="C5">
        <v>1037</v>
      </c>
      <c r="D5" t="s">
        <v>12</v>
      </c>
    </row>
    <row r="6" spans="2:17" x14ac:dyDescent="0.25">
      <c r="C6">
        <f>12200000/1037</f>
        <v>11764.705882352941</v>
      </c>
      <c r="D6" t="s">
        <v>15</v>
      </c>
    </row>
    <row r="7" spans="2:17" x14ac:dyDescent="0.25">
      <c r="C7">
        <f>C6/1000000</f>
        <v>1.1764705882352941E-2</v>
      </c>
      <c r="D7" t="s">
        <v>16</v>
      </c>
      <c r="E7" s="1"/>
      <c r="F7" s="1"/>
      <c r="G7" s="1"/>
      <c r="H7" s="1"/>
      <c r="I7" s="1"/>
      <c r="J7" s="1"/>
      <c r="K7" s="2" t="s">
        <v>20</v>
      </c>
      <c r="L7" s="1"/>
      <c r="M7" s="1"/>
      <c r="N7" s="1"/>
      <c r="O7" s="1"/>
      <c r="P7" s="1"/>
    </row>
    <row r="8" spans="2:17" ht="18" x14ac:dyDescent="0.35">
      <c r="E8" s="1"/>
      <c r="F8" s="2" t="s">
        <v>2</v>
      </c>
      <c r="G8" s="2" t="s">
        <v>3</v>
      </c>
      <c r="H8" s="2" t="s">
        <v>4</v>
      </c>
      <c r="I8" s="2" t="s">
        <v>5</v>
      </c>
      <c r="J8" s="2" t="s">
        <v>1</v>
      </c>
      <c r="K8" s="2" t="s">
        <v>6</v>
      </c>
      <c r="L8" s="2" t="s">
        <v>7</v>
      </c>
      <c r="M8" s="2" t="s">
        <v>19</v>
      </c>
      <c r="N8" s="2" t="s">
        <v>8</v>
      </c>
      <c r="O8" s="2" t="s">
        <v>17</v>
      </c>
      <c r="P8" s="2" t="s">
        <v>18</v>
      </c>
      <c r="Q8" s="9" t="s">
        <v>37</v>
      </c>
    </row>
    <row r="9" spans="2:17" x14ac:dyDescent="0.25">
      <c r="B9" t="s">
        <v>2</v>
      </c>
      <c r="C9">
        <v>8.0000000000000002E-3</v>
      </c>
      <c r="D9" t="s">
        <v>10</v>
      </c>
      <c r="E9" s="1"/>
      <c r="F9" s="3">
        <f>C4*C9</f>
        <v>9.7599999999999992E-2</v>
      </c>
      <c r="G9" s="3">
        <f>C4*C10</f>
        <v>9.7599999999999992E-2</v>
      </c>
      <c r="H9" s="3">
        <f>C4*C11</f>
        <v>9.7599999999999992E-2</v>
      </c>
      <c r="I9" s="3">
        <f>C7*C12</f>
        <v>7.0588235294117641E-3</v>
      </c>
      <c r="J9" s="4">
        <f>C7*C13</f>
        <v>1.1764705882352942</v>
      </c>
      <c r="K9" s="4">
        <f>C7*C14</f>
        <v>0.9882352941176471</v>
      </c>
      <c r="L9" s="3">
        <f>C7*C15</f>
        <v>6.4705882352941169E-2</v>
      </c>
      <c r="M9" s="3">
        <f>C7*C16</f>
        <v>2.2352941176470586E-2</v>
      </c>
      <c r="N9" s="4">
        <f>C7*C17</f>
        <v>1411.7647058823529</v>
      </c>
      <c r="O9" s="4">
        <f>C7*C18</f>
        <v>2.7058823529411764E-2</v>
      </c>
      <c r="P9" s="4">
        <f>C7*C19</f>
        <v>2.5882352941176471E-2</v>
      </c>
      <c r="Q9" s="10">
        <f>N9+O9+P9</f>
        <v>1411.8176470588235</v>
      </c>
    </row>
    <row r="10" spans="2:17" ht="18" x14ac:dyDescent="0.35">
      <c r="B10" t="s">
        <v>3</v>
      </c>
      <c r="C10">
        <v>8.0000000000000002E-3</v>
      </c>
      <c r="D10" t="s">
        <v>10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7" ht="18" x14ac:dyDescent="0.35">
      <c r="B11" t="s">
        <v>4</v>
      </c>
      <c r="C11">
        <v>8.0000000000000002E-3</v>
      </c>
      <c r="D11" t="s">
        <v>10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7" ht="18" x14ac:dyDescent="0.35">
      <c r="B12" t="s">
        <v>5</v>
      </c>
      <c r="C12">
        <v>0.6</v>
      </c>
      <c r="D12" t="s">
        <v>11</v>
      </c>
      <c r="E12" s="1"/>
      <c r="F12" s="1"/>
      <c r="G12" s="1"/>
      <c r="H12" s="1"/>
      <c r="I12" s="1"/>
      <c r="J12" s="1"/>
      <c r="K12" s="2" t="s">
        <v>21</v>
      </c>
      <c r="L12" s="1"/>
      <c r="M12" s="1"/>
      <c r="N12" s="1"/>
      <c r="O12" s="1"/>
      <c r="P12" s="1"/>
    </row>
    <row r="13" spans="2:17" ht="18" x14ac:dyDescent="0.35">
      <c r="B13" t="s">
        <v>1</v>
      </c>
      <c r="C13">
        <v>100</v>
      </c>
      <c r="D13" t="s">
        <v>11</v>
      </c>
      <c r="E13" s="1"/>
      <c r="F13" s="2" t="s">
        <v>2</v>
      </c>
      <c r="G13" s="2" t="s">
        <v>3</v>
      </c>
      <c r="H13" s="2" t="s">
        <v>4</v>
      </c>
      <c r="I13" s="2" t="s">
        <v>5</v>
      </c>
      <c r="J13" s="2" t="s">
        <v>1</v>
      </c>
      <c r="K13" s="2" t="s">
        <v>6</v>
      </c>
      <c r="L13" s="2" t="s">
        <v>7</v>
      </c>
      <c r="M13" s="2" t="s">
        <v>19</v>
      </c>
      <c r="N13" s="2" t="s">
        <v>8</v>
      </c>
      <c r="O13" s="2" t="s">
        <v>17</v>
      </c>
      <c r="P13" s="2" t="s">
        <v>18</v>
      </c>
      <c r="Q13" s="9" t="s">
        <v>37</v>
      </c>
    </row>
    <row r="14" spans="2:17" x14ac:dyDescent="0.25">
      <c r="B14" t="s">
        <v>6</v>
      </c>
      <c r="C14">
        <v>84</v>
      </c>
      <c r="D14" t="s">
        <v>11</v>
      </c>
      <c r="E14" s="1"/>
      <c r="F14" s="4">
        <f>F9*4.38</f>
        <v>0.42748799999999998</v>
      </c>
      <c r="G14" s="4">
        <f t="shared" ref="G14:P14" si="0">G9*4.38</f>
        <v>0.42748799999999998</v>
      </c>
      <c r="H14" s="4">
        <f t="shared" si="0"/>
        <v>0.42748799999999998</v>
      </c>
      <c r="I14" s="3">
        <f t="shared" si="0"/>
        <v>3.0917647058823525E-2</v>
      </c>
      <c r="J14" s="4">
        <f t="shared" si="0"/>
        <v>5.1529411764705886</v>
      </c>
      <c r="K14" s="4">
        <f t="shared" si="0"/>
        <v>4.3284705882352945</v>
      </c>
      <c r="L14" s="4">
        <f t="shared" si="0"/>
        <v>0.28341176470588231</v>
      </c>
      <c r="M14" s="4">
        <f t="shared" si="0"/>
        <v>9.7905882352941162E-2</v>
      </c>
      <c r="N14" s="4">
        <f t="shared" si="0"/>
        <v>6183.5294117647054</v>
      </c>
      <c r="O14" s="4">
        <f t="shared" si="0"/>
        <v>0.11851764705882352</v>
      </c>
      <c r="P14" s="4">
        <f t="shared" si="0"/>
        <v>0.11336470588235294</v>
      </c>
      <c r="Q14" s="10">
        <f>N14+O14+P14</f>
        <v>6183.7612941176467</v>
      </c>
    </row>
    <row r="15" spans="2:17" x14ac:dyDescent="0.25">
      <c r="B15" t="s">
        <v>7</v>
      </c>
      <c r="C15">
        <v>5.5</v>
      </c>
      <c r="D15" t="s">
        <v>11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7" ht="18" x14ac:dyDescent="0.35">
      <c r="B16" t="s">
        <v>19</v>
      </c>
      <c r="C16">
        <v>1.9</v>
      </c>
      <c r="D16" t="s">
        <v>11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4" ht="18" x14ac:dyDescent="0.35">
      <c r="B17" t="s">
        <v>8</v>
      </c>
      <c r="C17">
        <v>120000</v>
      </c>
      <c r="D17" t="s">
        <v>11</v>
      </c>
    </row>
    <row r="18" spans="2:4" ht="18" x14ac:dyDescent="0.35">
      <c r="B18" t="s">
        <v>17</v>
      </c>
      <c r="C18">
        <v>2.2999999999999998</v>
      </c>
      <c r="D18" t="s">
        <v>11</v>
      </c>
    </row>
    <row r="19" spans="2:4" ht="18" x14ac:dyDescent="0.35">
      <c r="B19" t="s">
        <v>18</v>
      </c>
      <c r="C19">
        <v>2.2000000000000002</v>
      </c>
      <c r="D19" t="s">
        <v>11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B8B54-B438-42DB-B1CA-71AD10448854}">
  <dimension ref="B4:G32"/>
  <sheetViews>
    <sheetView workbookViewId="0">
      <selection activeCell="F28" sqref="F28"/>
    </sheetView>
  </sheetViews>
  <sheetFormatPr defaultRowHeight="15" x14ac:dyDescent="0.25"/>
  <cols>
    <col min="1" max="1" width="13.28515625" customWidth="1"/>
    <col min="2" max="2" width="16.7109375" customWidth="1"/>
    <col min="3" max="7" width="15.7109375" customWidth="1"/>
  </cols>
  <sheetData>
    <row r="4" spans="2:7" x14ac:dyDescent="0.25">
      <c r="D4" t="s">
        <v>33</v>
      </c>
    </row>
    <row r="5" spans="2:7" x14ac:dyDescent="0.25">
      <c r="B5" s="5" t="s">
        <v>27</v>
      </c>
      <c r="C5" s="2" t="s">
        <v>28</v>
      </c>
      <c r="D5" s="2" t="s">
        <v>30</v>
      </c>
      <c r="E5" s="2" t="s">
        <v>29</v>
      </c>
      <c r="F5" s="2" t="s">
        <v>31</v>
      </c>
      <c r="G5" s="2" t="s">
        <v>32</v>
      </c>
    </row>
    <row r="6" spans="2:7" x14ac:dyDescent="0.25">
      <c r="B6" s="6"/>
      <c r="C6" s="2" t="s">
        <v>21</v>
      </c>
      <c r="D6" s="2" t="s">
        <v>21</v>
      </c>
      <c r="E6" s="2" t="s">
        <v>21</v>
      </c>
      <c r="F6" s="2" t="s">
        <v>21</v>
      </c>
      <c r="G6" s="2" t="s">
        <v>21</v>
      </c>
    </row>
    <row r="7" spans="2:7" x14ac:dyDescent="0.25">
      <c r="B7" s="2" t="s">
        <v>22</v>
      </c>
      <c r="C7" s="2">
        <v>6.7000000000000004E-2</v>
      </c>
      <c r="D7" s="2">
        <v>6.6000000000000003E-2</v>
      </c>
      <c r="E7" s="2">
        <v>1E-3</v>
      </c>
      <c r="F7" s="2">
        <v>0</v>
      </c>
      <c r="G7" s="2">
        <v>0</v>
      </c>
    </row>
    <row r="8" spans="2:7" x14ac:dyDescent="0.25">
      <c r="B8" s="2" t="s">
        <v>23</v>
      </c>
      <c r="C8" s="2">
        <v>0</v>
      </c>
      <c r="D8" s="2">
        <v>0</v>
      </c>
      <c r="E8" s="2">
        <v>0</v>
      </c>
      <c r="F8" s="2">
        <v>0</v>
      </c>
      <c r="G8" s="2">
        <v>0</v>
      </c>
    </row>
    <row r="9" spans="2:7" x14ac:dyDescent="0.25">
      <c r="B9" s="2" t="s">
        <v>24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2:7" x14ac:dyDescent="0.25">
      <c r="B10" s="2" t="s">
        <v>25</v>
      </c>
      <c r="C10" s="2">
        <v>21.123999999999999</v>
      </c>
      <c r="D10" s="2">
        <v>20.648</v>
      </c>
      <c r="E10" s="2">
        <v>0.46300000000000002</v>
      </c>
      <c r="F10" s="2">
        <v>1.2999999999999999E-2</v>
      </c>
      <c r="G10" s="2">
        <v>0</v>
      </c>
    </row>
    <row r="11" spans="2:7" ht="18" x14ac:dyDescent="0.35">
      <c r="B11" s="2" t="s">
        <v>26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2:7" x14ac:dyDescent="0.25">
      <c r="B12" s="1"/>
      <c r="C12" s="1"/>
      <c r="D12" s="1"/>
      <c r="E12" s="1"/>
      <c r="F12" s="1"/>
      <c r="G12" s="1"/>
    </row>
    <row r="13" spans="2:7" x14ac:dyDescent="0.25">
      <c r="B13" s="1"/>
      <c r="C13" s="1"/>
      <c r="D13" s="1"/>
      <c r="E13" s="1"/>
      <c r="F13" s="1"/>
      <c r="G13" s="1"/>
    </row>
    <row r="14" spans="2:7" x14ac:dyDescent="0.25">
      <c r="B14" s="1"/>
      <c r="C14" s="1"/>
      <c r="D14" t="s">
        <v>34</v>
      </c>
      <c r="E14" s="1"/>
      <c r="F14" s="1"/>
      <c r="G14" s="1"/>
    </row>
    <row r="15" spans="2:7" x14ac:dyDescent="0.25">
      <c r="B15" s="5" t="s">
        <v>27</v>
      </c>
      <c r="C15" s="2" t="s">
        <v>28</v>
      </c>
      <c r="D15" s="2" t="s">
        <v>30</v>
      </c>
      <c r="E15" s="2" t="s">
        <v>29</v>
      </c>
      <c r="F15" s="2" t="s">
        <v>31</v>
      </c>
      <c r="G15" s="2" t="s">
        <v>32</v>
      </c>
    </row>
    <row r="16" spans="2:7" x14ac:dyDescent="0.25">
      <c r="B16" s="6"/>
      <c r="C16" s="2" t="s">
        <v>21</v>
      </c>
      <c r="D16" s="2" t="s">
        <v>21</v>
      </c>
      <c r="E16" s="2" t="s">
        <v>21</v>
      </c>
      <c r="F16" s="2" t="s">
        <v>21</v>
      </c>
      <c r="G16" s="2" t="s">
        <v>21</v>
      </c>
    </row>
    <row r="17" spans="2:7" x14ac:dyDescent="0.25">
      <c r="B17" s="2" t="s">
        <v>22</v>
      </c>
      <c r="C17" s="2">
        <v>2E-3</v>
      </c>
      <c r="D17" s="2">
        <v>2E-3</v>
      </c>
      <c r="E17" s="2">
        <v>0</v>
      </c>
      <c r="F17" s="2">
        <v>0</v>
      </c>
      <c r="G17" s="2">
        <v>0</v>
      </c>
    </row>
    <row r="18" spans="2:7" x14ac:dyDescent="0.25">
      <c r="B18" s="2" t="s">
        <v>23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</row>
    <row r="19" spans="2:7" x14ac:dyDescent="0.25">
      <c r="B19" s="2" t="s">
        <v>24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2:7" x14ac:dyDescent="0.25">
      <c r="B20" s="2" t="s">
        <v>25</v>
      </c>
      <c r="C20" s="2">
        <v>0.52600000000000002</v>
      </c>
      <c r="D20" s="2">
        <v>0.51400000000000001</v>
      </c>
      <c r="E20" s="2">
        <v>1.2E-2</v>
      </c>
      <c r="F20" s="2">
        <v>0</v>
      </c>
      <c r="G20" s="2">
        <v>0</v>
      </c>
    </row>
    <row r="21" spans="2:7" ht="18" x14ac:dyDescent="0.35">
      <c r="B21" s="2" t="s">
        <v>26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</row>
    <row r="22" spans="2:7" x14ac:dyDescent="0.25">
      <c r="B22" s="1"/>
      <c r="C22" s="1"/>
      <c r="D22" s="1"/>
      <c r="E22" s="1"/>
      <c r="F22" s="1"/>
      <c r="G22" s="1"/>
    </row>
    <row r="24" spans="2:7" x14ac:dyDescent="0.25">
      <c r="D24" t="s">
        <v>35</v>
      </c>
    </row>
    <row r="25" spans="2:7" x14ac:dyDescent="0.25">
      <c r="B25" s="5" t="s">
        <v>27</v>
      </c>
      <c r="C25" s="2" t="s">
        <v>28</v>
      </c>
      <c r="D25" s="2" t="s">
        <v>30</v>
      </c>
      <c r="E25" s="2" t="s">
        <v>29</v>
      </c>
      <c r="F25" s="2" t="s">
        <v>31</v>
      </c>
      <c r="G25" s="2" t="s">
        <v>32</v>
      </c>
    </row>
    <row r="26" spans="2:7" x14ac:dyDescent="0.25">
      <c r="B26" s="6"/>
      <c r="C26" s="2" t="s">
        <v>21</v>
      </c>
      <c r="D26" s="2" t="s">
        <v>21</v>
      </c>
      <c r="E26" s="2" t="s">
        <v>21</v>
      </c>
      <c r="F26" s="2" t="s">
        <v>21</v>
      </c>
      <c r="G26" s="2" t="s">
        <v>21</v>
      </c>
    </row>
    <row r="27" spans="2:7" x14ac:dyDescent="0.25">
      <c r="B27" s="2" t="s">
        <v>22</v>
      </c>
      <c r="C27" s="7">
        <f>(1-(0.002/0.067))*100</f>
        <v>97.014925373134332</v>
      </c>
      <c r="D27" s="7">
        <f>(1-(0.002/0.066))*100</f>
        <v>96.969696969696969</v>
      </c>
      <c r="E27" s="8">
        <v>100</v>
      </c>
      <c r="F27" s="2" t="s">
        <v>36</v>
      </c>
      <c r="G27" s="2" t="s">
        <v>36</v>
      </c>
    </row>
    <row r="28" spans="2:7" x14ac:dyDescent="0.25">
      <c r="B28" s="2" t="s">
        <v>23</v>
      </c>
      <c r="C28" s="2" t="s">
        <v>36</v>
      </c>
      <c r="D28" s="2" t="s">
        <v>36</v>
      </c>
      <c r="E28" s="2" t="s">
        <v>36</v>
      </c>
      <c r="F28" s="2" t="s">
        <v>36</v>
      </c>
      <c r="G28" s="2" t="s">
        <v>36</v>
      </c>
    </row>
    <row r="29" spans="2:7" x14ac:dyDescent="0.25">
      <c r="B29" s="2" t="s">
        <v>24</v>
      </c>
      <c r="C29" s="2" t="s">
        <v>36</v>
      </c>
      <c r="D29" s="2" t="s">
        <v>36</v>
      </c>
      <c r="E29" s="2" t="s">
        <v>36</v>
      </c>
      <c r="F29" s="2" t="s">
        <v>36</v>
      </c>
      <c r="G29" s="2" t="s">
        <v>36</v>
      </c>
    </row>
    <row r="30" spans="2:7" x14ac:dyDescent="0.25">
      <c r="B30" s="2" t="s">
        <v>25</v>
      </c>
      <c r="C30" s="7">
        <f>(1-(0.526/21.124))*100</f>
        <v>97.509941298996409</v>
      </c>
      <c r="D30" s="7">
        <f>(1-(0.514/20.648))*100</f>
        <v>97.510654784967059</v>
      </c>
      <c r="E30" s="7">
        <f>(1-(0.012/0.463))*100</f>
        <v>97.408207343412528</v>
      </c>
      <c r="F30" s="8">
        <v>100</v>
      </c>
      <c r="G30" s="2" t="s">
        <v>36</v>
      </c>
    </row>
    <row r="31" spans="2:7" ht="18" x14ac:dyDescent="0.35">
      <c r="B31" s="2" t="s">
        <v>26</v>
      </c>
      <c r="C31" s="2" t="s">
        <v>36</v>
      </c>
      <c r="D31" s="2" t="s">
        <v>36</v>
      </c>
      <c r="E31" s="2" t="s">
        <v>36</v>
      </c>
      <c r="F31" s="2" t="s">
        <v>36</v>
      </c>
      <c r="G31" s="2" t="s">
        <v>36</v>
      </c>
    </row>
    <row r="32" spans="2:7" x14ac:dyDescent="0.25">
      <c r="B32" s="1"/>
      <c r="C32" s="1"/>
      <c r="D32" s="1"/>
      <c r="E32" s="1"/>
      <c r="F32" s="1"/>
      <c r="G32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Combustor Emissions</vt:lpstr>
      <vt:lpstr>% Emissions Reduction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Dorman, Michael</dc:creator>
  <cp:lastModifiedBy>Dorman, Michael</cp:lastModifiedBy>
  <dcterms:created xsi:type="dcterms:W3CDTF">2024-03-18T12:15:11Z</dcterms:created>
  <dcterms:modified xsi:type="dcterms:W3CDTF">2024-03-20T19:34:35Z</dcterms:modified>
</cp:coreProperties>
</file>